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s.eclient.wa.lcl\wtsprofile$\samuelh\desktop\DES Images and Files\"/>
    </mc:Choice>
  </mc:AlternateContent>
  <bookViews>
    <workbookView xWindow="0" yWindow="0" windowWidth="16170" windowHeight="61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25" i="1" l="1"/>
  <c r="H24" i="1"/>
  <c r="H53" i="1"/>
  <c r="H63" i="1"/>
  <c r="H69" i="1" s="1"/>
  <c r="H23" i="1"/>
  <c r="H16" i="1"/>
  <c r="H27" i="1"/>
  <c r="H29" i="1"/>
  <c r="H22" i="1"/>
  <c r="H21" i="1"/>
  <c r="H20" i="1"/>
  <c r="H15" i="1"/>
  <c r="H14" i="1"/>
  <c r="H13" i="1"/>
  <c r="H5" i="1"/>
  <c r="H61" i="1" l="1"/>
  <c r="H68" i="1" s="1"/>
  <c r="H34" i="1"/>
  <c r="H36" i="1" l="1"/>
  <c r="H39" i="1" s="1"/>
  <c r="H37" i="1" l="1"/>
  <c r="H38" i="1"/>
  <c r="H42" i="1" l="1"/>
  <c r="H67" i="1" s="1"/>
  <c r="H70" i="1" s="1"/>
</calcChain>
</file>

<file path=xl/sharedStrings.xml><?xml version="1.0" encoding="utf-8"?>
<sst xmlns="http://schemas.openxmlformats.org/spreadsheetml/2006/main" count="94" uniqueCount="66">
  <si>
    <t>Gated Concrete Headworks</t>
  </si>
  <si>
    <t>Hydraulic Gates</t>
  </si>
  <si>
    <t>Reinforced Concrete Structure</t>
  </si>
  <si>
    <t>Slide Gates</t>
  </si>
  <si>
    <t>Cutoff Appurtenances</t>
  </si>
  <si>
    <t>Sheet Piling??</t>
  </si>
  <si>
    <t>LS</t>
  </si>
  <si>
    <t>Judgement</t>
  </si>
  <si>
    <t>Existing RR Tracks</t>
  </si>
  <si>
    <t>Cleanup and smooth area</t>
  </si>
  <si>
    <t>Abandon and remove</t>
  </si>
  <si>
    <t>RR Permit / Agreement</t>
  </si>
  <si>
    <t>LF</t>
  </si>
  <si>
    <t>Remove and dispose of RR ballast</t>
  </si>
  <si>
    <t>Intake structure</t>
  </si>
  <si>
    <t>Percival Creek Salmon Run Channel</t>
  </si>
  <si>
    <t>Channel Excavation</t>
  </si>
  <si>
    <t>CY</t>
  </si>
  <si>
    <t>New RR Structure</t>
  </si>
  <si>
    <t>Questions</t>
  </si>
  <si>
    <t>Rails to Trails money?</t>
  </si>
  <si>
    <t>Assumptions</t>
  </si>
  <si>
    <t>Alluvial soils - no rock</t>
  </si>
  <si>
    <t>Rock Armoring - Light Loose?</t>
  </si>
  <si>
    <t>Streambed aggregate</t>
  </si>
  <si>
    <t>Budd Inlet Fish Ladder</t>
  </si>
  <si>
    <t>Contingencies  (30%)</t>
  </si>
  <si>
    <t>Permitting</t>
  </si>
  <si>
    <t>Wetlands</t>
  </si>
  <si>
    <t>NEPA/SEPA</t>
  </si>
  <si>
    <t>Landscaping</t>
  </si>
  <si>
    <t>In-water</t>
  </si>
  <si>
    <t>On land (dikes?)</t>
  </si>
  <si>
    <t>Plantings</t>
  </si>
  <si>
    <t>Sales Tax  (9.7%)</t>
  </si>
  <si>
    <t>RR grade - remove or retain for trails</t>
  </si>
  <si>
    <t>Description</t>
  </si>
  <si>
    <t>No.</t>
  </si>
  <si>
    <t>Unit</t>
  </si>
  <si>
    <t>Quantity</t>
  </si>
  <si>
    <t>Unit price</t>
  </si>
  <si>
    <t>Price</t>
  </si>
  <si>
    <t>Comments</t>
  </si>
  <si>
    <t>PERCIVAL CREEK SALMON RUN CHANNEL</t>
  </si>
  <si>
    <t>Estimate of Cost</t>
  </si>
  <si>
    <t>Subtotal</t>
  </si>
  <si>
    <t>Recycle credit?</t>
  </si>
  <si>
    <t>JARPA</t>
  </si>
  <si>
    <t>Construction Compliance</t>
  </si>
  <si>
    <t>Shoreline - Olympia</t>
  </si>
  <si>
    <t>Biological Assessment</t>
  </si>
  <si>
    <t>Cultural Resources</t>
  </si>
  <si>
    <t>Right of Way (Purchase/Easements)</t>
  </si>
  <si>
    <t>What other permits might be needed?</t>
  </si>
  <si>
    <t>DOE standards for channel section and BMPs?</t>
  </si>
  <si>
    <t>New Access Structure (Wedding place)</t>
  </si>
  <si>
    <t>Does RR Track have salvage/recycle value</t>
  </si>
  <si>
    <t>Total Preliminary Costs</t>
  </si>
  <si>
    <t>Engineering and Construction</t>
  </si>
  <si>
    <t>Right of Way</t>
  </si>
  <si>
    <t>Disposal costs (tracks and ties)</t>
  </si>
  <si>
    <t>TOTAL</t>
  </si>
  <si>
    <t>Dispose of excavation not used for diking</t>
  </si>
  <si>
    <t>Engineering and Construction Costs</t>
  </si>
  <si>
    <t>Construction Engineering (15%)</t>
  </si>
  <si>
    <t>Design Engineering  (15%)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</si>
</sst>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44" fontId="3" fillId="0" borderId="13" xfId="2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0" fontId="5" fillId="0" borderId="16" xfId="0" applyFont="1" applyBorder="1" applyAlignment="1">
      <alignment horizontal="center"/>
    </xf>
    <xf numFmtId="44" fontId="5" fillId="0" borderId="16" xfId="2" applyFont="1" applyBorder="1"/>
    <xf numFmtId="44" fontId="5" fillId="0" borderId="16" xfId="0" applyNumberFormat="1" applyFont="1" applyBorder="1"/>
    <xf numFmtId="0" fontId="5" fillId="0" borderId="17" xfId="0" applyFont="1" applyBorder="1"/>
    <xf numFmtId="0" fontId="5" fillId="0" borderId="10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4" fontId="5" fillId="0" borderId="1" xfId="2" applyFont="1" applyBorder="1"/>
    <xf numFmtId="0" fontId="5" fillId="0" borderId="11" xfId="0" applyFont="1" applyBorder="1"/>
    <xf numFmtId="164" fontId="5" fillId="0" borderId="1" xfId="1" applyNumberFormat="1" applyFont="1" applyBorder="1"/>
    <xf numFmtId="0" fontId="5" fillId="0" borderId="8" xfId="0" applyFont="1" applyBorder="1"/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3" xfId="0" applyFont="1" applyBorder="1"/>
    <xf numFmtId="44" fontId="5" fillId="0" borderId="1" xfId="0" applyNumberFormat="1" applyFont="1" applyBorder="1"/>
    <xf numFmtId="44" fontId="5" fillId="0" borderId="23" xfId="2" applyFont="1" applyBorder="1"/>
    <xf numFmtId="0" fontId="5" fillId="0" borderId="24" xfId="0" applyFont="1" applyBorder="1"/>
    <xf numFmtId="44" fontId="5" fillId="0" borderId="23" xfId="0" applyNumberFormat="1" applyFont="1" applyBorder="1"/>
    <xf numFmtId="0" fontId="5" fillId="0" borderId="4" xfId="0" applyFont="1" applyBorder="1" applyAlignment="1">
      <alignment horizontal="center"/>
    </xf>
    <xf numFmtId="44" fontId="5" fillId="0" borderId="8" xfId="2" applyFont="1" applyBorder="1"/>
    <xf numFmtId="44" fontId="5" fillId="0" borderId="8" xfId="0" applyNumberFormat="1" applyFont="1" applyBorder="1"/>
    <xf numFmtId="44" fontId="5" fillId="0" borderId="9" xfId="0" applyNumberFormat="1" applyFont="1" applyBorder="1"/>
    <xf numFmtId="0" fontId="2" fillId="0" borderId="19" xfId="0" applyFont="1" applyBorder="1" applyAlignment="1">
      <alignment horizontal="center"/>
    </xf>
    <xf numFmtId="44" fontId="5" fillId="0" borderId="17" xfId="0" applyNumberFormat="1" applyFont="1" applyBorder="1"/>
    <xf numFmtId="0" fontId="5" fillId="0" borderId="28" xfId="0" applyFont="1" applyBorder="1" applyAlignment="1">
      <alignment horizontal="center"/>
    </xf>
    <xf numFmtId="0" fontId="6" fillId="0" borderId="1" xfId="0" applyFont="1" applyBorder="1" applyAlignment="1"/>
    <xf numFmtId="0" fontId="5" fillId="0" borderId="1" xfId="0" applyFont="1" applyBorder="1" applyAlignment="1"/>
    <xf numFmtId="0" fontId="6" fillId="0" borderId="22" xfId="0" applyFont="1" applyBorder="1" applyAlignment="1"/>
    <xf numFmtId="0" fontId="6" fillId="0" borderId="23" xfId="0" applyFont="1" applyBorder="1"/>
    <xf numFmtId="0" fontId="6" fillId="0" borderId="23" xfId="0" applyFont="1" applyBorder="1" applyAlignment="1">
      <alignment horizontal="center"/>
    </xf>
    <xf numFmtId="44" fontId="6" fillId="0" borderId="23" xfId="2" applyFont="1" applyBorder="1"/>
    <xf numFmtId="44" fontId="6" fillId="0" borderId="23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44" fontId="5" fillId="0" borderId="0" xfId="2" applyFont="1" applyBorder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2" fillId="0" borderId="1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2" xfId="0" applyFont="1" applyBorder="1" applyAlignment="1"/>
    <xf numFmtId="0" fontId="6" fillId="0" borderId="29" xfId="0" applyFont="1" applyBorder="1" applyAlignment="1"/>
    <xf numFmtId="0" fontId="6" fillId="0" borderId="3" xfId="0" applyFont="1" applyBorder="1" applyAlignment="1"/>
    <xf numFmtId="0" fontId="5" fillId="0" borderId="30" xfId="0" applyFont="1" applyBorder="1" applyAlignment="1"/>
    <xf numFmtId="0" fontId="5" fillId="0" borderId="29" xfId="0" applyFont="1" applyBorder="1" applyAlignment="1"/>
    <xf numFmtId="0" fontId="5" fillId="0" borderId="25" xfId="0" applyFont="1" applyBorder="1" applyAlignment="1"/>
    <xf numFmtId="0" fontId="5" fillId="0" borderId="26" xfId="0" applyFont="1" applyBorder="1" applyAlignment="1"/>
    <xf numFmtId="0" fontId="5" fillId="0" borderId="27" xfId="0" applyFont="1" applyBorder="1" applyAlignment="1"/>
    <xf numFmtId="0" fontId="4" fillId="0" borderId="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workbookViewId="0">
      <selection activeCell="N20" sqref="N20"/>
    </sheetView>
  </sheetViews>
  <sheetFormatPr defaultRowHeight="15" x14ac:dyDescent="0.25"/>
  <cols>
    <col min="1" max="1" width="4.42578125" style="1" customWidth="1"/>
    <col min="2" max="2" width="4" customWidth="1"/>
    <col min="3" max="3" width="3.85546875" customWidth="1"/>
    <col min="4" max="4" width="29.5703125" customWidth="1"/>
    <col min="5" max="5" width="5.140625" style="1" bestFit="1" customWidth="1"/>
    <col min="6" max="6" width="10.85546875" bestFit="1" customWidth="1"/>
    <col min="7" max="8" width="14" bestFit="1" customWidth="1"/>
    <col min="9" max="9" width="14.28515625" customWidth="1"/>
    <col min="14" max="14" width="10.5703125" bestFit="1" customWidth="1"/>
  </cols>
  <sheetData>
    <row r="1" spans="1:9" ht="18" x14ac:dyDescent="0.25">
      <c r="A1" s="77" t="s">
        <v>43</v>
      </c>
      <c r="B1" s="77"/>
      <c r="C1" s="77"/>
      <c r="D1" s="77"/>
      <c r="E1" s="77"/>
      <c r="F1" s="77"/>
      <c r="G1" s="77"/>
      <c r="H1" s="77"/>
      <c r="I1" s="77"/>
    </row>
    <row r="2" spans="1:9" ht="9.75" customHeight="1" x14ac:dyDescent="0.25">
      <c r="A2" s="79"/>
      <c r="B2" s="79"/>
      <c r="C2" s="79"/>
      <c r="D2" s="79"/>
      <c r="E2" s="79"/>
      <c r="F2" s="79"/>
      <c r="G2" s="79"/>
      <c r="H2" s="79"/>
      <c r="I2" s="79"/>
    </row>
    <row r="3" spans="1:9" ht="15.75" thickBot="1" x14ac:dyDescent="0.3">
      <c r="A3" s="78" t="s">
        <v>44</v>
      </c>
      <c r="B3" s="78"/>
      <c r="C3" s="78"/>
      <c r="D3" s="78"/>
      <c r="E3" s="78"/>
      <c r="F3" s="78"/>
      <c r="G3" s="78"/>
      <c r="H3" s="78"/>
      <c r="I3" s="78"/>
    </row>
    <row r="4" spans="1:9" ht="15.75" thickBot="1" x14ac:dyDescent="0.3">
      <c r="A4" s="7" t="s">
        <v>37</v>
      </c>
      <c r="B4" s="65" t="s">
        <v>36</v>
      </c>
      <c r="C4" s="65"/>
      <c r="D4" s="65"/>
      <c r="E4" s="47" t="s">
        <v>38</v>
      </c>
      <c r="F4" s="47" t="s">
        <v>39</v>
      </c>
      <c r="G4" s="47" t="s">
        <v>40</v>
      </c>
      <c r="H4" s="47" t="s">
        <v>41</v>
      </c>
      <c r="I4" s="9" t="s">
        <v>42</v>
      </c>
    </row>
    <row r="5" spans="1:9" ht="15.75" thickTop="1" x14ac:dyDescent="0.25">
      <c r="A5" s="23">
        <v>1</v>
      </c>
      <c r="B5" s="24" t="s">
        <v>0</v>
      </c>
      <c r="C5" s="24"/>
      <c r="D5" s="24"/>
      <c r="E5" s="25" t="s">
        <v>6</v>
      </c>
      <c r="F5" s="24">
        <v>1</v>
      </c>
      <c r="G5" s="26">
        <v>300000</v>
      </c>
      <c r="H5" s="27">
        <f>F5*G5</f>
        <v>300000</v>
      </c>
      <c r="I5" s="28" t="s">
        <v>7</v>
      </c>
    </row>
    <row r="6" spans="1:9" x14ac:dyDescent="0.25">
      <c r="A6" s="29"/>
      <c r="B6" s="30"/>
      <c r="C6" s="30" t="s">
        <v>1</v>
      </c>
      <c r="D6" s="30"/>
      <c r="E6" s="31"/>
      <c r="F6" s="30"/>
      <c r="G6" s="32"/>
      <c r="H6" s="30"/>
      <c r="I6" s="33"/>
    </row>
    <row r="7" spans="1:9" x14ac:dyDescent="0.25">
      <c r="A7" s="29"/>
      <c r="B7" s="30"/>
      <c r="C7" s="30" t="s">
        <v>2</v>
      </c>
      <c r="D7" s="30"/>
      <c r="E7" s="31"/>
      <c r="F7" s="30"/>
      <c r="G7" s="32"/>
      <c r="H7" s="30"/>
      <c r="I7" s="33"/>
    </row>
    <row r="8" spans="1:9" x14ac:dyDescent="0.25">
      <c r="A8" s="29"/>
      <c r="B8" s="30"/>
      <c r="C8" s="30" t="s">
        <v>3</v>
      </c>
      <c r="D8" s="30"/>
      <c r="E8" s="31"/>
      <c r="F8" s="30"/>
      <c r="G8" s="32"/>
      <c r="H8" s="30"/>
      <c r="I8" s="33"/>
    </row>
    <row r="9" spans="1:9" x14ac:dyDescent="0.25">
      <c r="A9" s="29"/>
      <c r="B9" s="30"/>
      <c r="C9" s="30" t="s">
        <v>4</v>
      </c>
      <c r="D9" s="30"/>
      <c r="E9" s="31"/>
      <c r="F9" s="30"/>
      <c r="G9" s="32"/>
      <c r="H9" s="30"/>
      <c r="I9" s="33"/>
    </row>
    <row r="10" spans="1:9" x14ac:dyDescent="0.25">
      <c r="A10" s="29"/>
      <c r="B10" s="30"/>
      <c r="C10" s="30"/>
      <c r="D10" s="30" t="s">
        <v>5</v>
      </c>
      <c r="E10" s="31"/>
      <c r="F10" s="30"/>
      <c r="G10" s="32"/>
      <c r="H10" s="30"/>
      <c r="I10" s="33"/>
    </row>
    <row r="11" spans="1:9" x14ac:dyDescent="0.25">
      <c r="A11" s="29"/>
      <c r="B11" s="30"/>
      <c r="C11" s="30"/>
      <c r="D11" s="30"/>
      <c r="E11" s="31"/>
      <c r="F11" s="30"/>
      <c r="G11" s="32"/>
      <c r="H11" s="30"/>
      <c r="I11" s="33"/>
    </row>
    <row r="12" spans="1:9" x14ac:dyDescent="0.25">
      <c r="A12" s="29">
        <v>2</v>
      </c>
      <c r="B12" s="30" t="s">
        <v>8</v>
      </c>
      <c r="C12" s="30"/>
      <c r="D12" s="30"/>
      <c r="E12" s="31" t="s">
        <v>12</v>
      </c>
      <c r="F12" s="34">
        <v>15000</v>
      </c>
      <c r="G12" s="32"/>
      <c r="H12" s="30"/>
      <c r="I12" s="33"/>
    </row>
    <row r="13" spans="1:9" x14ac:dyDescent="0.25">
      <c r="A13" s="29"/>
      <c r="B13" s="30"/>
      <c r="C13" s="30" t="s">
        <v>10</v>
      </c>
      <c r="D13" s="30"/>
      <c r="E13" s="31" t="s">
        <v>12</v>
      </c>
      <c r="F13" s="34">
        <v>15000</v>
      </c>
      <c r="G13" s="32">
        <v>25</v>
      </c>
      <c r="H13" s="27">
        <f t="shared" ref="H13:H15" si="0">F13*G13</f>
        <v>375000</v>
      </c>
      <c r="I13" s="33"/>
    </row>
    <row r="14" spans="1:9" x14ac:dyDescent="0.25">
      <c r="A14" s="29"/>
      <c r="B14" s="30"/>
      <c r="C14" s="30"/>
      <c r="D14" s="30" t="s">
        <v>11</v>
      </c>
      <c r="E14" s="31" t="s">
        <v>6</v>
      </c>
      <c r="F14" s="30">
        <v>1</v>
      </c>
      <c r="G14" s="32">
        <v>25000</v>
      </c>
      <c r="H14" s="27">
        <f t="shared" si="0"/>
        <v>25000</v>
      </c>
      <c r="I14" s="33"/>
    </row>
    <row r="15" spans="1:9" x14ac:dyDescent="0.25">
      <c r="A15" s="29"/>
      <c r="B15" s="30"/>
      <c r="C15" s="30" t="s">
        <v>60</v>
      </c>
      <c r="D15" s="30"/>
      <c r="E15" s="31" t="s">
        <v>6</v>
      </c>
      <c r="F15" s="30">
        <v>1</v>
      </c>
      <c r="G15" s="32">
        <v>10000</v>
      </c>
      <c r="H15" s="27">
        <f t="shared" si="0"/>
        <v>10000</v>
      </c>
      <c r="I15" s="33" t="s">
        <v>46</v>
      </c>
    </row>
    <row r="16" spans="1:9" x14ac:dyDescent="0.25">
      <c r="A16" s="29"/>
      <c r="B16" s="30"/>
      <c r="C16" s="30" t="s">
        <v>13</v>
      </c>
      <c r="D16" s="30"/>
      <c r="E16" s="31" t="s">
        <v>6</v>
      </c>
      <c r="F16" s="30">
        <v>1</v>
      </c>
      <c r="G16" s="32">
        <v>10000</v>
      </c>
      <c r="H16" s="27">
        <f t="shared" ref="H16" si="1">F16*G16</f>
        <v>10000</v>
      </c>
      <c r="I16" s="33"/>
    </row>
    <row r="17" spans="1:9" x14ac:dyDescent="0.25">
      <c r="A17" s="29"/>
      <c r="B17" s="30"/>
      <c r="C17" s="30" t="s">
        <v>9</v>
      </c>
      <c r="D17" s="30"/>
      <c r="E17" s="31"/>
      <c r="F17" s="30"/>
      <c r="G17" s="32"/>
      <c r="H17" s="30"/>
      <c r="I17" s="33"/>
    </row>
    <row r="18" spans="1:9" x14ac:dyDescent="0.25">
      <c r="A18" s="29"/>
      <c r="B18" s="30"/>
      <c r="C18" s="30"/>
      <c r="D18" s="30"/>
      <c r="E18" s="31"/>
      <c r="F18" s="30"/>
      <c r="G18" s="32"/>
      <c r="H18" s="30"/>
      <c r="I18" s="33"/>
    </row>
    <row r="19" spans="1:9" x14ac:dyDescent="0.25">
      <c r="A19" s="29">
        <v>3</v>
      </c>
      <c r="B19" s="30" t="s">
        <v>15</v>
      </c>
      <c r="C19" s="30"/>
      <c r="D19" s="30"/>
      <c r="E19" s="31"/>
      <c r="F19" s="30"/>
      <c r="G19" s="32"/>
      <c r="H19" s="30"/>
      <c r="I19" s="33"/>
    </row>
    <row r="20" spans="1:9" x14ac:dyDescent="0.25">
      <c r="A20" s="29"/>
      <c r="B20" s="30"/>
      <c r="C20" s="30" t="s">
        <v>16</v>
      </c>
      <c r="D20" s="30"/>
      <c r="E20" s="31" t="s">
        <v>17</v>
      </c>
      <c r="F20" s="34">
        <v>80000</v>
      </c>
      <c r="G20" s="32">
        <v>25</v>
      </c>
      <c r="H20" s="27">
        <f t="shared" ref="H20:H22" si="2">F20*G20</f>
        <v>2000000</v>
      </c>
      <c r="I20" s="33"/>
    </row>
    <row r="21" spans="1:9" x14ac:dyDescent="0.25">
      <c r="A21" s="29"/>
      <c r="B21" s="30"/>
      <c r="C21" s="30" t="s">
        <v>14</v>
      </c>
      <c r="D21" s="30"/>
      <c r="E21" s="31" t="s">
        <v>6</v>
      </c>
      <c r="F21" s="30">
        <v>1</v>
      </c>
      <c r="G21" s="32">
        <v>100000</v>
      </c>
      <c r="H21" s="27">
        <f t="shared" si="2"/>
        <v>100000</v>
      </c>
      <c r="I21" s="33" t="s">
        <v>7</v>
      </c>
    </row>
    <row r="22" spans="1:9" x14ac:dyDescent="0.25">
      <c r="A22" s="29"/>
      <c r="B22" s="30"/>
      <c r="C22" s="30" t="s">
        <v>18</v>
      </c>
      <c r="D22" s="30"/>
      <c r="E22" s="31" t="s">
        <v>6</v>
      </c>
      <c r="F22" s="30">
        <v>1</v>
      </c>
      <c r="G22" s="32">
        <v>500000</v>
      </c>
      <c r="H22" s="27">
        <f t="shared" si="2"/>
        <v>500000</v>
      </c>
      <c r="I22" s="33" t="s">
        <v>7</v>
      </c>
    </row>
    <row r="23" spans="1:9" x14ac:dyDescent="0.25">
      <c r="A23" s="29"/>
      <c r="B23" s="30"/>
      <c r="C23" s="30" t="s">
        <v>55</v>
      </c>
      <c r="D23" s="30"/>
      <c r="E23" s="31" t="s">
        <v>6</v>
      </c>
      <c r="F23" s="30">
        <v>1</v>
      </c>
      <c r="G23" s="32">
        <v>200000</v>
      </c>
      <c r="H23" s="27">
        <f t="shared" ref="H23:H25" si="3">F23*G23</f>
        <v>200000</v>
      </c>
      <c r="I23" s="33" t="s">
        <v>7</v>
      </c>
    </row>
    <row r="24" spans="1:9" x14ac:dyDescent="0.25">
      <c r="A24" s="29"/>
      <c r="B24" s="30"/>
      <c r="C24" s="30" t="s">
        <v>23</v>
      </c>
      <c r="D24" s="30"/>
      <c r="E24" s="31" t="s">
        <v>17</v>
      </c>
      <c r="F24" s="30">
        <v>2500</v>
      </c>
      <c r="G24" s="32">
        <v>30</v>
      </c>
      <c r="H24" s="32">
        <f t="shared" si="3"/>
        <v>75000</v>
      </c>
      <c r="I24" s="33"/>
    </row>
    <row r="25" spans="1:9" x14ac:dyDescent="0.25">
      <c r="A25" s="29"/>
      <c r="B25" s="30"/>
      <c r="C25" s="30" t="s">
        <v>24</v>
      </c>
      <c r="D25" s="30"/>
      <c r="E25" s="31" t="s">
        <v>17</v>
      </c>
      <c r="F25" s="30">
        <v>1300</v>
      </c>
      <c r="G25" s="32">
        <v>30</v>
      </c>
      <c r="H25" s="32">
        <f t="shared" si="3"/>
        <v>39000</v>
      </c>
      <c r="I25" s="33"/>
    </row>
    <row r="26" spans="1:9" x14ac:dyDescent="0.25">
      <c r="A26" s="29"/>
      <c r="B26" s="30"/>
      <c r="C26" s="30"/>
      <c r="D26" s="30"/>
      <c r="E26" s="31"/>
      <c r="F26" s="30"/>
      <c r="G26" s="32"/>
      <c r="H26" s="30"/>
      <c r="I26" s="33"/>
    </row>
    <row r="27" spans="1:9" x14ac:dyDescent="0.25">
      <c r="A27" s="29">
        <v>4</v>
      </c>
      <c r="B27" s="30" t="s">
        <v>25</v>
      </c>
      <c r="C27" s="30"/>
      <c r="D27" s="30"/>
      <c r="E27" s="31" t="s">
        <v>6</v>
      </c>
      <c r="F27" s="30">
        <v>1</v>
      </c>
      <c r="G27" s="32">
        <v>200000</v>
      </c>
      <c r="H27" s="27">
        <f t="shared" ref="H27" si="4">F27*G27</f>
        <v>200000</v>
      </c>
      <c r="I27" s="33" t="s">
        <v>7</v>
      </c>
    </row>
    <row r="28" spans="1:9" x14ac:dyDescent="0.25">
      <c r="A28" s="29"/>
      <c r="B28" s="30"/>
      <c r="C28" s="30"/>
      <c r="D28" s="30"/>
      <c r="E28" s="31"/>
      <c r="F28" s="30"/>
      <c r="G28" s="32"/>
      <c r="H28" s="30"/>
      <c r="I28" s="33"/>
    </row>
    <row r="29" spans="1:9" x14ac:dyDescent="0.25">
      <c r="A29" s="29">
        <v>5</v>
      </c>
      <c r="B29" s="30" t="s">
        <v>30</v>
      </c>
      <c r="C29" s="30"/>
      <c r="D29" s="30"/>
      <c r="E29" s="31" t="s">
        <v>6</v>
      </c>
      <c r="F29" s="30">
        <v>1</v>
      </c>
      <c r="G29" s="32">
        <v>100000</v>
      </c>
      <c r="H29" s="27">
        <f t="shared" ref="H29" si="5">F29*G29</f>
        <v>100000</v>
      </c>
      <c r="I29" s="33"/>
    </row>
    <row r="30" spans="1:9" x14ac:dyDescent="0.25">
      <c r="A30" s="29"/>
      <c r="B30" s="30"/>
      <c r="C30" s="30" t="s">
        <v>31</v>
      </c>
      <c r="D30" s="30"/>
      <c r="E30" s="31"/>
      <c r="F30" s="30"/>
      <c r="G30" s="32"/>
      <c r="H30" s="30"/>
      <c r="I30" s="33"/>
    </row>
    <row r="31" spans="1:9" x14ac:dyDescent="0.25">
      <c r="A31" s="29"/>
      <c r="B31" s="30"/>
      <c r="C31" s="30" t="s">
        <v>32</v>
      </c>
      <c r="D31" s="30"/>
      <c r="E31" s="31"/>
      <c r="F31" s="30"/>
      <c r="G31" s="32"/>
      <c r="H31" s="30"/>
      <c r="I31" s="33"/>
    </row>
    <row r="32" spans="1:9" x14ac:dyDescent="0.25">
      <c r="A32" s="29"/>
      <c r="B32" s="30"/>
      <c r="C32" s="30" t="s">
        <v>33</v>
      </c>
      <c r="D32" s="30"/>
      <c r="E32" s="31"/>
      <c r="F32" s="30"/>
      <c r="G32" s="32"/>
      <c r="H32" s="30"/>
      <c r="I32" s="33"/>
    </row>
    <row r="33" spans="1:9" x14ac:dyDescent="0.25">
      <c r="A33" s="29"/>
      <c r="B33" s="30"/>
      <c r="C33" s="30"/>
      <c r="D33" s="30"/>
      <c r="E33" s="31"/>
      <c r="F33" s="30"/>
      <c r="G33" s="32"/>
      <c r="H33" s="30"/>
      <c r="I33" s="33"/>
    </row>
    <row r="34" spans="1:9" x14ac:dyDescent="0.25">
      <c r="A34" s="29"/>
      <c r="B34" s="30" t="s">
        <v>45</v>
      </c>
      <c r="C34" s="30"/>
      <c r="D34" s="30"/>
      <c r="E34" s="31"/>
      <c r="F34" s="30"/>
      <c r="G34" s="32"/>
      <c r="H34" s="39">
        <f>SUM(H5:H33)</f>
        <v>3934000</v>
      </c>
      <c r="I34" s="33"/>
    </row>
    <row r="35" spans="1:9" x14ac:dyDescent="0.25">
      <c r="A35" s="29"/>
      <c r="B35" s="30"/>
      <c r="C35" s="30"/>
      <c r="D35" s="30"/>
      <c r="E35" s="31"/>
      <c r="F35" s="30"/>
      <c r="G35" s="32"/>
      <c r="H35" s="30"/>
      <c r="I35" s="33"/>
    </row>
    <row r="36" spans="1:9" x14ac:dyDescent="0.25">
      <c r="A36" s="29"/>
      <c r="B36" s="30" t="s">
        <v>26</v>
      </c>
      <c r="C36" s="30"/>
      <c r="D36" s="30"/>
      <c r="E36" s="31"/>
      <c r="F36" s="30"/>
      <c r="G36" s="32"/>
      <c r="H36" s="39">
        <f>H34*0.3</f>
        <v>1180200</v>
      </c>
      <c r="I36" s="33"/>
    </row>
    <row r="37" spans="1:9" x14ac:dyDescent="0.25">
      <c r="A37" s="29"/>
      <c r="B37" s="30" t="s">
        <v>65</v>
      </c>
      <c r="C37" s="30"/>
      <c r="D37" s="30"/>
      <c r="E37" s="31"/>
      <c r="F37" s="30"/>
      <c r="G37" s="32"/>
      <c r="H37" s="39">
        <f>(H34+H36)*0.15</f>
        <v>767130</v>
      </c>
      <c r="I37" s="33"/>
    </row>
    <row r="38" spans="1:9" x14ac:dyDescent="0.25">
      <c r="A38" s="29"/>
      <c r="B38" s="30" t="s">
        <v>34</v>
      </c>
      <c r="C38" s="30"/>
      <c r="D38" s="30"/>
      <c r="E38" s="31"/>
      <c r="F38" s="30"/>
      <c r="G38" s="32"/>
      <c r="H38" s="32">
        <f>(H34+H36)*0.097</f>
        <v>496077.4</v>
      </c>
      <c r="I38" s="33"/>
    </row>
    <row r="39" spans="1:9" x14ac:dyDescent="0.25">
      <c r="A39" s="36"/>
      <c r="B39" s="38" t="s">
        <v>64</v>
      </c>
      <c r="C39" s="38"/>
      <c r="D39" s="38"/>
      <c r="E39" s="37"/>
      <c r="F39" s="38"/>
      <c r="G39" s="40"/>
      <c r="H39" s="42">
        <f>(H34+H36)*0.15</f>
        <v>767130</v>
      </c>
      <c r="I39" s="41"/>
    </row>
    <row r="40" spans="1:9" x14ac:dyDescent="0.25">
      <c r="A40" s="36"/>
      <c r="B40" s="38"/>
      <c r="C40" s="38"/>
      <c r="D40" s="38"/>
      <c r="E40" s="37"/>
      <c r="F40" s="38"/>
      <c r="G40" s="40"/>
      <c r="H40" s="39"/>
      <c r="I40" s="41"/>
    </row>
    <row r="41" spans="1:9" x14ac:dyDescent="0.25">
      <c r="A41" s="36"/>
      <c r="B41" s="38"/>
      <c r="C41" s="38"/>
      <c r="D41" s="38"/>
      <c r="E41" s="37"/>
      <c r="F41" s="38"/>
      <c r="G41" s="40"/>
      <c r="H41" s="2"/>
      <c r="I41" s="41"/>
    </row>
    <row r="42" spans="1:9" x14ac:dyDescent="0.25">
      <c r="A42" s="52" t="s">
        <v>63</v>
      </c>
      <c r="B42" s="53"/>
      <c r="C42" s="53"/>
      <c r="D42" s="53"/>
      <c r="E42" s="54"/>
      <c r="F42" s="53"/>
      <c r="G42" s="55"/>
      <c r="H42" s="56">
        <f>SUM(H34:H39)</f>
        <v>7144537.4000000004</v>
      </c>
      <c r="I42" s="41"/>
    </row>
    <row r="43" spans="1:9" ht="15.75" thickBot="1" x14ac:dyDescent="0.3">
      <c r="A43" s="14"/>
      <c r="B43" s="16"/>
      <c r="C43" s="16"/>
      <c r="D43" s="16"/>
      <c r="E43" s="15"/>
      <c r="F43" s="16"/>
      <c r="G43" s="22"/>
      <c r="H43" s="16"/>
      <c r="I43" s="17"/>
    </row>
    <row r="44" spans="1:9" x14ac:dyDescent="0.25">
      <c r="A44" s="57"/>
      <c r="B44" s="58"/>
      <c r="C44" s="58"/>
      <c r="D44" s="58"/>
      <c r="E44" s="57"/>
      <c r="F44" s="58"/>
      <c r="G44" s="59"/>
      <c r="H44" s="58"/>
      <c r="I44" s="58"/>
    </row>
    <row r="45" spans="1:9" x14ac:dyDescent="0.25">
      <c r="A45" s="57"/>
      <c r="B45" s="58"/>
      <c r="C45" s="58"/>
      <c r="D45" s="58"/>
      <c r="E45" s="57"/>
      <c r="F45" s="58"/>
      <c r="G45" s="59"/>
      <c r="H45" s="58"/>
      <c r="I45" s="58"/>
    </row>
    <row r="46" spans="1:9" x14ac:dyDescent="0.25">
      <c r="A46" s="57"/>
      <c r="B46" s="58"/>
      <c r="C46" s="58"/>
      <c r="D46" s="58"/>
      <c r="E46" s="57"/>
      <c r="F46" s="58"/>
      <c r="G46" s="59"/>
      <c r="H46" s="58"/>
      <c r="I46" s="58"/>
    </row>
    <row r="47" spans="1:9" x14ac:dyDescent="0.25">
      <c r="A47" s="57"/>
      <c r="B47" s="58"/>
      <c r="C47" s="58"/>
      <c r="D47" s="58"/>
      <c r="E47" s="57"/>
      <c r="F47" s="58"/>
      <c r="G47" s="59"/>
      <c r="H47" s="58"/>
      <c r="I47" s="58"/>
    </row>
    <row r="48" spans="1:9" ht="18" x14ac:dyDescent="0.25">
      <c r="A48" s="77" t="s">
        <v>43</v>
      </c>
      <c r="B48" s="77"/>
      <c r="C48" s="77"/>
      <c r="D48" s="77"/>
      <c r="E48" s="77"/>
      <c r="F48" s="77"/>
      <c r="G48" s="77"/>
      <c r="H48" s="77"/>
      <c r="I48" s="77"/>
    </row>
    <row r="49" spans="1:9" ht="9.75" customHeight="1" x14ac:dyDescent="0.25">
      <c r="A49" s="79"/>
      <c r="B49" s="79"/>
      <c r="C49" s="79"/>
      <c r="D49" s="79"/>
      <c r="E49" s="79"/>
      <c r="F49" s="79"/>
      <c r="G49" s="79"/>
      <c r="H49" s="79"/>
      <c r="I49" s="79"/>
    </row>
    <row r="50" spans="1:9" x14ac:dyDescent="0.25">
      <c r="A50" s="79" t="s">
        <v>44</v>
      </c>
      <c r="B50" s="79"/>
      <c r="C50" s="79"/>
      <c r="D50" s="79"/>
      <c r="E50" s="79"/>
      <c r="F50" s="79"/>
      <c r="G50" s="79"/>
      <c r="H50" s="79"/>
      <c r="I50" s="79"/>
    </row>
    <row r="51" spans="1:9" ht="15.75" thickBot="1" x14ac:dyDescent="0.3">
      <c r="A51" s="20"/>
      <c r="B51" s="21"/>
      <c r="C51" s="21"/>
      <c r="D51" s="21"/>
      <c r="E51" s="20"/>
      <c r="F51" s="21"/>
      <c r="G51" s="21"/>
      <c r="H51" s="21"/>
      <c r="I51" s="21"/>
    </row>
    <row r="52" spans="1:9" ht="15.75" thickBot="1" x14ac:dyDescent="0.3">
      <c r="A52" s="7" t="s">
        <v>37</v>
      </c>
      <c r="B52" s="65" t="s">
        <v>36</v>
      </c>
      <c r="C52" s="65"/>
      <c r="D52" s="65"/>
      <c r="E52" s="8" t="s">
        <v>38</v>
      </c>
      <c r="F52" s="8" t="s">
        <v>39</v>
      </c>
      <c r="G52" s="8" t="s">
        <v>40</v>
      </c>
      <c r="H52" s="8" t="s">
        <v>41</v>
      </c>
      <c r="I52" s="9" t="s">
        <v>42</v>
      </c>
    </row>
    <row r="53" spans="1:9" ht="15.75" thickTop="1" x14ac:dyDescent="0.25">
      <c r="A53" s="43">
        <v>6</v>
      </c>
      <c r="B53" s="62" t="s">
        <v>27</v>
      </c>
      <c r="C53" s="63"/>
      <c r="D53" s="64"/>
      <c r="E53" s="49" t="s">
        <v>6</v>
      </c>
      <c r="F53" s="35">
        <v>1</v>
      </c>
      <c r="G53" s="44">
        <v>100000</v>
      </c>
      <c r="H53" s="45">
        <f t="shared" ref="H53" si="6">F53*G53</f>
        <v>100000</v>
      </c>
      <c r="I53" s="46"/>
    </row>
    <row r="54" spans="1:9" x14ac:dyDescent="0.25">
      <c r="A54" s="29"/>
      <c r="B54" s="30"/>
      <c r="C54" s="60" t="s">
        <v>29</v>
      </c>
      <c r="D54" s="61"/>
      <c r="E54" s="31"/>
      <c r="F54" s="30"/>
      <c r="G54" s="32">
        <v>8000</v>
      </c>
      <c r="H54" s="32"/>
      <c r="I54" s="33"/>
    </row>
    <row r="55" spans="1:9" x14ac:dyDescent="0.25">
      <c r="A55" s="29"/>
      <c r="B55" s="30"/>
      <c r="C55" s="60" t="s">
        <v>47</v>
      </c>
      <c r="D55" s="61"/>
      <c r="E55" s="31"/>
      <c r="F55" s="30"/>
      <c r="G55" s="32">
        <v>15000</v>
      </c>
      <c r="H55" s="32"/>
      <c r="I55" s="33"/>
    </row>
    <row r="56" spans="1:9" x14ac:dyDescent="0.25">
      <c r="A56" s="29"/>
      <c r="B56" s="30"/>
      <c r="C56" s="30" t="s">
        <v>49</v>
      </c>
      <c r="D56" s="30"/>
      <c r="E56" s="31"/>
      <c r="F56" s="30"/>
      <c r="G56" s="32">
        <v>5000</v>
      </c>
      <c r="H56" s="32"/>
      <c r="I56" s="33"/>
    </row>
    <row r="57" spans="1:9" x14ac:dyDescent="0.25">
      <c r="A57" s="29"/>
      <c r="B57" s="30"/>
      <c r="C57" s="30" t="s">
        <v>28</v>
      </c>
      <c r="D57" s="30"/>
      <c r="E57" s="31"/>
      <c r="F57" s="30"/>
      <c r="G57" s="32">
        <v>20000</v>
      </c>
      <c r="H57" s="32"/>
      <c r="I57" s="33"/>
    </row>
    <row r="58" spans="1:9" x14ac:dyDescent="0.25">
      <c r="A58" s="29"/>
      <c r="B58" s="30"/>
      <c r="C58" s="60" t="s">
        <v>50</v>
      </c>
      <c r="D58" s="61"/>
      <c r="E58" s="31"/>
      <c r="F58" s="30"/>
      <c r="G58" s="32">
        <v>15000</v>
      </c>
      <c r="H58" s="32"/>
      <c r="I58" s="33"/>
    </row>
    <row r="59" spans="1:9" x14ac:dyDescent="0.25">
      <c r="A59" s="29"/>
      <c r="B59" s="30"/>
      <c r="C59" s="60" t="s">
        <v>51</v>
      </c>
      <c r="D59" s="61"/>
      <c r="E59" s="31"/>
      <c r="F59" s="30"/>
      <c r="G59" s="32">
        <v>15000</v>
      </c>
      <c r="H59" s="32"/>
      <c r="I59" s="33"/>
    </row>
    <row r="60" spans="1:9" x14ac:dyDescent="0.25">
      <c r="A60" s="29"/>
      <c r="B60" s="30"/>
      <c r="C60" s="30" t="s">
        <v>48</v>
      </c>
      <c r="D60" s="30"/>
      <c r="E60" s="31"/>
      <c r="F60" s="30"/>
      <c r="G60" s="32">
        <v>10000</v>
      </c>
      <c r="H60" s="32"/>
      <c r="I60" s="33"/>
    </row>
    <row r="61" spans="1:9" x14ac:dyDescent="0.25">
      <c r="A61" s="29"/>
      <c r="B61" s="51"/>
      <c r="C61" s="50" t="s">
        <v>45</v>
      </c>
      <c r="D61" s="51"/>
      <c r="E61" s="31"/>
      <c r="F61" s="30"/>
      <c r="G61" s="32"/>
      <c r="H61" s="32">
        <f>SUM(H53:H60)</f>
        <v>100000</v>
      </c>
      <c r="I61" s="33"/>
    </row>
    <row r="62" spans="1:9" x14ac:dyDescent="0.25">
      <c r="A62" s="29"/>
      <c r="B62" s="30"/>
      <c r="C62" s="30"/>
      <c r="D62" s="30"/>
      <c r="E62" s="31"/>
      <c r="F62" s="30"/>
      <c r="G62" s="32"/>
      <c r="H62" s="32"/>
      <c r="I62" s="33"/>
    </row>
    <row r="63" spans="1:9" x14ac:dyDescent="0.25">
      <c r="A63" s="23">
        <v>7</v>
      </c>
      <c r="B63" s="74" t="s">
        <v>52</v>
      </c>
      <c r="C63" s="75"/>
      <c r="D63" s="76"/>
      <c r="E63" s="25" t="s">
        <v>6</v>
      </c>
      <c r="F63" s="24">
        <v>1</v>
      </c>
      <c r="G63" s="26">
        <v>150000</v>
      </c>
      <c r="H63" s="26">
        <f t="shared" ref="H63" si="7">F63*G63</f>
        <v>150000</v>
      </c>
      <c r="I63" s="48"/>
    </row>
    <row r="64" spans="1:9" x14ac:dyDescent="0.25">
      <c r="A64" s="23"/>
      <c r="B64" s="24"/>
      <c r="C64" s="24"/>
      <c r="D64" s="24"/>
      <c r="E64" s="25"/>
      <c r="F64" s="24"/>
      <c r="G64" s="26"/>
      <c r="H64" s="24"/>
      <c r="I64" s="28"/>
    </row>
    <row r="65" spans="1:9" x14ac:dyDescent="0.25">
      <c r="A65" s="66" t="s">
        <v>57</v>
      </c>
      <c r="B65" s="67"/>
      <c r="C65" s="67"/>
      <c r="D65" s="67"/>
      <c r="E65" s="67"/>
      <c r="F65" s="67"/>
      <c r="G65" s="67"/>
      <c r="H65" s="67"/>
      <c r="I65" s="68"/>
    </row>
    <row r="66" spans="1:9" x14ac:dyDescent="0.25">
      <c r="A66" s="23"/>
      <c r="B66" s="24"/>
      <c r="C66" s="24"/>
      <c r="D66" s="24"/>
      <c r="E66" s="25"/>
      <c r="F66" s="24"/>
      <c r="G66" s="26"/>
      <c r="H66" s="24"/>
      <c r="I66" s="28"/>
    </row>
    <row r="67" spans="1:9" x14ac:dyDescent="0.25">
      <c r="A67" s="23"/>
      <c r="B67" s="24"/>
      <c r="C67" s="24"/>
      <c r="D67" s="69" t="s">
        <v>58</v>
      </c>
      <c r="E67" s="70"/>
      <c r="F67" s="70"/>
      <c r="G67" s="71"/>
      <c r="H67" s="26">
        <f>H42</f>
        <v>7144537.4000000004</v>
      </c>
      <c r="I67" s="28"/>
    </row>
    <row r="68" spans="1:9" x14ac:dyDescent="0.25">
      <c r="A68" s="23"/>
      <c r="B68" s="24"/>
      <c r="C68" s="24"/>
      <c r="D68" s="69" t="s">
        <v>27</v>
      </c>
      <c r="E68" s="70"/>
      <c r="F68" s="70"/>
      <c r="G68" s="71"/>
      <c r="H68" s="27">
        <f>H61</f>
        <v>100000</v>
      </c>
      <c r="I68" s="28"/>
    </row>
    <row r="69" spans="1:9" x14ac:dyDescent="0.25">
      <c r="A69" s="23"/>
      <c r="B69" s="24"/>
      <c r="C69" s="24"/>
      <c r="D69" s="69" t="s">
        <v>59</v>
      </c>
      <c r="E69" s="70"/>
      <c r="F69" s="70"/>
      <c r="G69" s="71"/>
      <c r="H69" s="27">
        <f>H63</f>
        <v>150000</v>
      </c>
      <c r="I69" s="28"/>
    </row>
    <row r="70" spans="1:9" x14ac:dyDescent="0.25">
      <c r="A70" s="23"/>
      <c r="B70" s="24"/>
      <c r="C70" s="24"/>
      <c r="D70" s="69" t="s">
        <v>61</v>
      </c>
      <c r="E70" s="70"/>
      <c r="F70" s="70"/>
      <c r="G70" s="71"/>
      <c r="H70" s="27">
        <f>SUM(H67:H69)</f>
        <v>7394537.4000000004</v>
      </c>
      <c r="I70" s="28"/>
    </row>
    <row r="71" spans="1:9" x14ac:dyDescent="0.25">
      <c r="A71" s="23"/>
      <c r="B71" s="24"/>
      <c r="C71" s="24"/>
      <c r="D71" s="50"/>
      <c r="E71" s="50"/>
      <c r="F71" s="50"/>
      <c r="G71" s="50"/>
      <c r="H71" s="27"/>
      <c r="I71" s="28"/>
    </row>
    <row r="72" spans="1:9" x14ac:dyDescent="0.25">
      <c r="A72" s="23"/>
      <c r="B72" s="24"/>
      <c r="C72" s="24"/>
      <c r="D72" s="50"/>
      <c r="E72" s="50"/>
      <c r="F72" s="50"/>
      <c r="G72" s="50"/>
      <c r="H72" s="27"/>
      <c r="I72" s="28"/>
    </row>
    <row r="73" spans="1:9" x14ac:dyDescent="0.25">
      <c r="A73" s="23"/>
      <c r="B73" s="24"/>
      <c r="C73" s="24"/>
      <c r="D73" s="50"/>
      <c r="E73" s="50"/>
      <c r="F73" s="50"/>
      <c r="G73" s="50"/>
      <c r="H73" s="27"/>
      <c r="I73" s="28"/>
    </row>
    <row r="74" spans="1:9" x14ac:dyDescent="0.25">
      <c r="A74" s="23"/>
      <c r="B74" s="24"/>
      <c r="C74" s="24"/>
      <c r="D74" s="24"/>
      <c r="E74" s="25"/>
      <c r="F74" s="24"/>
      <c r="G74" s="26"/>
      <c r="H74" s="24"/>
      <c r="I74" s="28"/>
    </row>
    <row r="75" spans="1:9" x14ac:dyDescent="0.25">
      <c r="A75" s="72" t="s">
        <v>21</v>
      </c>
      <c r="B75" s="73"/>
      <c r="C75" s="61"/>
      <c r="D75" s="24"/>
      <c r="E75" s="25"/>
      <c r="F75" s="24"/>
      <c r="G75" s="10"/>
      <c r="H75" s="10"/>
      <c r="I75" s="11"/>
    </row>
    <row r="76" spans="1:9" x14ac:dyDescent="0.25">
      <c r="A76" s="29"/>
      <c r="B76" s="30"/>
      <c r="C76" s="30"/>
      <c r="D76" s="30"/>
      <c r="E76" s="31"/>
      <c r="F76" s="30"/>
      <c r="G76" s="12"/>
      <c r="H76" s="12"/>
      <c r="I76" s="13"/>
    </row>
    <row r="77" spans="1:9" x14ac:dyDescent="0.25">
      <c r="A77" s="29"/>
      <c r="B77" s="31">
        <v>1</v>
      </c>
      <c r="C77" s="30" t="s">
        <v>22</v>
      </c>
      <c r="D77" s="30"/>
      <c r="E77" s="31"/>
      <c r="F77" s="30"/>
      <c r="G77" s="12"/>
      <c r="H77" s="12"/>
      <c r="I77" s="13"/>
    </row>
    <row r="78" spans="1:9" x14ac:dyDescent="0.25">
      <c r="A78" s="29"/>
      <c r="B78" s="31">
        <v>2</v>
      </c>
      <c r="C78" s="30" t="s">
        <v>62</v>
      </c>
      <c r="D78" s="30"/>
      <c r="E78" s="31"/>
      <c r="F78" s="30"/>
      <c r="G78" s="12"/>
      <c r="H78" s="12"/>
      <c r="I78" s="13"/>
    </row>
    <row r="79" spans="1:9" x14ac:dyDescent="0.25">
      <c r="A79" s="29"/>
      <c r="B79" s="31">
        <v>3</v>
      </c>
      <c r="C79" s="30"/>
      <c r="D79" s="30"/>
      <c r="E79" s="31"/>
      <c r="F79" s="30"/>
      <c r="G79" s="12"/>
      <c r="H79" s="12"/>
      <c r="I79" s="13"/>
    </row>
    <row r="80" spans="1:9" x14ac:dyDescent="0.25">
      <c r="A80" s="29"/>
      <c r="B80" s="31"/>
      <c r="C80" s="30"/>
      <c r="D80" s="30"/>
      <c r="E80" s="31"/>
      <c r="F80" s="30"/>
      <c r="G80" s="12"/>
      <c r="H80" s="12"/>
      <c r="I80" s="13"/>
    </row>
    <row r="81" spans="1:9" x14ac:dyDescent="0.25">
      <c r="A81" s="29"/>
      <c r="B81" s="31"/>
      <c r="C81" s="30"/>
      <c r="D81" s="30"/>
      <c r="E81" s="31"/>
      <c r="F81" s="30"/>
      <c r="G81" s="12"/>
      <c r="H81" s="12"/>
      <c r="I81" s="13"/>
    </row>
    <row r="82" spans="1:9" x14ac:dyDescent="0.25">
      <c r="A82" s="29"/>
      <c r="B82" s="31"/>
      <c r="C82" s="30"/>
      <c r="D82" s="30"/>
      <c r="E82" s="31"/>
      <c r="F82" s="30"/>
      <c r="G82" s="12"/>
      <c r="H82" s="12"/>
      <c r="I82" s="13"/>
    </row>
    <row r="83" spans="1:9" x14ac:dyDescent="0.25">
      <c r="A83" s="72" t="s">
        <v>19</v>
      </c>
      <c r="B83" s="73"/>
      <c r="C83" s="61"/>
      <c r="D83" s="30"/>
      <c r="E83" s="31"/>
      <c r="F83" s="30"/>
      <c r="G83" s="12"/>
      <c r="H83" s="12"/>
      <c r="I83" s="13"/>
    </row>
    <row r="84" spans="1:9" x14ac:dyDescent="0.25">
      <c r="A84" s="29"/>
      <c r="B84" s="30"/>
      <c r="C84" s="30"/>
      <c r="D84" s="30"/>
      <c r="E84" s="31"/>
      <c r="F84" s="30"/>
      <c r="G84" s="12"/>
      <c r="H84" s="12"/>
      <c r="I84" s="13"/>
    </row>
    <row r="85" spans="1:9" x14ac:dyDescent="0.25">
      <c r="A85" s="29"/>
      <c r="B85" s="31">
        <v>1</v>
      </c>
      <c r="C85" s="60" t="s">
        <v>35</v>
      </c>
      <c r="D85" s="61"/>
      <c r="E85" s="31"/>
      <c r="F85" s="30"/>
      <c r="G85" s="12"/>
      <c r="H85" s="12"/>
      <c r="I85" s="13"/>
    </row>
    <row r="86" spans="1:9" x14ac:dyDescent="0.25">
      <c r="A86" s="29"/>
      <c r="B86" s="31"/>
      <c r="C86" s="30"/>
      <c r="D86" s="30" t="s">
        <v>20</v>
      </c>
      <c r="E86" s="31"/>
      <c r="F86" s="30"/>
      <c r="G86" s="12"/>
      <c r="H86" s="12"/>
      <c r="I86" s="13"/>
    </row>
    <row r="87" spans="1:9" x14ac:dyDescent="0.25">
      <c r="A87" s="29"/>
      <c r="B87" s="31">
        <v>2</v>
      </c>
      <c r="C87" s="30" t="s">
        <v>53</v>
      </c>
      <c r="D87" s="30"/>
      <c r="E87" s="31"/>
      <c r="F87" s="30"/>
      <c r="G87" s="12"/>
      <c r="H87" s="12"/>
      <c r="I87" s="13"/>
    </row>
    <row r="88" spans="1:9" x14ac:dyDescent="0.25">
      <c r="A88" s="29"/>
      <c r="B88" s="31">
        <v>3</v>
      </c>
      <c r="C88" s="30" t="s">
        <v>54</v>
      </c>
      <c r="D88" s="30"/>
      <c r="E88" s="31"/>
      <c r="F88" s="30"/>
      <c r="G88" s="12"/>
      <c r="H88" s="12"/>
      <c r="I88" s="13"/>
    </row>
    <row r="89" spans="1:9" x14ac:dyDescent="0.25">
      <c r="A89" s="29"/>
      <c r="B89" s="31">
        <v>4</v>
      </c>
      <c r="C89" s="30" t="s">
        <v>56</v>
      </c>
      <c r="D89" s="30"/>
      <c r="E89" s="31"/>
      <c r="F89" s="30"/>
      <c r="G89" s="12"/>
      <c r="H89" s="12"/>
      <c r="I89" s="13"/>
    </row>
    <row r="90" spans="1:9" x14ac:dyDescent="0.25">
      <c r="A90" s="29"/>
      <c r="B90" s="31">
        <v>5</v>
      </c>
      <c r="C90" s="30"/>
      <c r="D90" s="30"/>
      <c r="E90" s="31"/>
      <c r="F90" s="30"/>
      <c r="G90" s="12"/>
      <c r="H90" s="12"/>
      <c r="I90" s="13"/>
    </row>
    <row r="91" spans="1:9" x14ac:dyDescent="0.25">
      <c r="A91" s="29"/>
      <c r="B91" s="31"/>
      <c r="C91" s="30"/>
      <c r="D91" s="30"/>
      <c r="E91" s="31"/>
      <c r="F91" s="30"/>
      <c r="G91" s="12"/>
      <c r="H91" s="12"/>
      <c r="I91" s="13"/>
    </row>
    <row r="92" spans="1:9" x14ac:dyDescent="0.25">
      <c r="A92" s="36"/>
      <c r="B92" s="37"/>
      <c r="C92" s="38"/>
      <c r="D92" s="38"/>
      <c r="E92" s="37"/>
      <c r="F92" s="38"/>
      <c r="G92" s="18"/>
      <c r="H92" s="18"/>
      <c r="I92" s="19"/>
    </row>
    <row r="93" spans="1:9" x14ac:dyDescent="0.25">
      <c r="A93" s="36"/>
      <c r="B93" s="37"/>
      <c r="C93" s="38"/>
      <c r="D93" s="38"/>
      <c r="E93" s="37"/>
      <c r="F93" s="38"/>
      <c r="G93" s="18"/>
      <c r="H93" s="18"/>
      <c r="I93" s="19"/>
    </row>
    <row r="94" spans="1:9" ht="15.75" thickBot="1" x14ac:dyDescent="0.3">
      <c r="A94" s="3"/>
      <c r="B94" s="5"/>
      <c r="C94" s="5"/>
      <c r="D94" s="5"/>
      <c r="E94" s="4"/>
      <c r="F94" s="5"/>
      <c r="G94" s="5"/>
      <c r="H94" s="5"/>
      <c r="I94" s="6"/>
    </row>
  </sheetData>
  <mergeCells count="22">
    <mergeCell ref="A1:I1"/>
    <mergeCell ref="A3:I3"/>
    <mergeCell ref="A2:I2"/>
    <mergeCell ref="A48:I48"/>
    <mergeCell ref="A50:I50"/>
    <mergeCell ref="A49:I49"/>
    <mergeCell ref="B4:D4"/>
    <mergeCell ref="C85:D85"/>
    <mergeCell ref="B53:D53"/>
    <mergeCell ref="C54:D54"/>
    <mergeCell ref="C55:D55"/>
    <mergeCell ref="B52:D52"/>
    <mergeCell ref="A65:I65"/>
    <mergeCell ref="D67:G67"/>
    <mergeCell ref="D68:G68"/>
    <mergeCell ref="D69:G69"/>
    <mergeCell ref="D70:G70"/>
    <mergeCell ref="A83:C83"/>
    <mergeCell ref="A75:C75"/>
    <mergeCell ref="C59:D59"/>
    <mergeCell ref="B63:D63"/>
    <mergeCell ref="C58:D58"/>
  </mergeCells>
  <pageMargins left="0.3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41A54BADD08F46A25A439CA5113C81" ma:contentTypeVersion="5" ma:contentTypeDescription="Create a new document." ma:contentTypeScope="" ma:versionID="c7fd7f4a7f383ae1733b2535929f1144">
  <xsd:schema xmlns:xsd="http://www.w3.org/2001/XMLSchema" xmlns:xs="http://www.w3.org/2001/XMLSchema" xmlns:p="http://schemas.microsoft.com/office/2006/metadata/properties" xmlns:ns1="http://schemas.microsoft.com/sharepoint/v3" xmlns:ns2="ab5d7b00-834a-4efe-8968-9d97478a3691" targetNamespace="http://schemas.microsoft.com/office/2006/metadata/properties" ma:root="true" ma:fieldsID="65e2951876b381a151150d8e75eae03c" ns1:_="" ns2:_="">
    <xsd:import namespace="http://schemas.microsoft.com/sharepoint/v3"/>
    <xsd:import namespace="ab5d7b00-834a-4efe-8968-9d97478a369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d7b00-834a-4efe-8968-9d97478a369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ab5d7b00-834a-4efe-8968-9d97478a3691">EWUPACEUPKES-170-23614</_dlc_DocId>
    <_dlc_DocIdUrl xmlns="ab5d7b00-834a-4efe-8968-9d97478a3691">
      <Url>http://des.wa.gov/_layouts/DocIdRedir.aspx?ID=EWUPACEUPKES-170-23614</Url>
      <Description>EWUPACEUPKES-170-23614</Description>
    </_dlc_DocIdUrl>
    <_dlc_DocIdPersistId xmlns="ab5d7b00-834a-4efe-8968-9d97478a3691">false</_dlc_DocIdPersistId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67F0A51-9530-47FA-9A9A-B8CA80B13E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94A6C9-5EEA-47C1-A90C-E3EB36104B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b5d7b00-834a-4efe-8968-9d97478a36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1BD0D6-7AFB-4305-8E31-58DB478FEFC5}">
  <ds:schemaRefs>
    <ds:schemaRef ds:uri="ab5d7b00-834a-4efe-8968-9d97478a3691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sharepoint/v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A448B90-95A4-4745-98CA-1CEA2F79DB7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rrmoeckel</dc:creator>
  <cp:lastModifiedBy>Hales, Samuel (WaTech)</cp:lastModifiedBy>
  <cp:lastPrinted>2015-10-25T20:03:58Z</cp:lastPrinted>
  <dcterms:created xsi:type="dcterms:W3CDTF">2015-10-11T04:29:51Z</dcterms:created>
  <dcterms:modified xsi:type="dcterms:W3CDTF">2016-10-25T17:36:29Z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0x0101002A41A54BADD08F46A25A439CA5113C81</vt:lpwstr>
  </property>
  <property fmtid="{D5CDD505-2E9C-101B-9397-08002B2CF9AE}" pid="3" name="_dlc_DocIdItemGuid">
    <vt:lpwstr>5e6d6fdc-9b92-4888-b29a-ddfbb3de293d</vt:lpwstr>
  </property>
  <property fmtid="{D5CDD505-2E9C-101B-9397-08002B2CF9AE}" pid="4" name="Order">
    <vt:r8>2361400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